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-w2k\Public\Delpension\"/>
    </mc:Choice>
  </mc:AlternateContent>
  <xr:revisionPtr revIDLastSave="0" documentId="13_ncr:1_{3944065E-F61A-4393-B737-9E80B50A21DA}" xr6:coauthVersionLast="47" xr6:coauthVersionMax="47" xr10:uidLastSave="{00000000-0000-0000-0000-000000000000}"/>
  <bookViews>
    <workbookView xWindow="760" yWindow="760" windowWidth="14400" windowHeight="7460" xr2:uid="{00000000-000D-0000-FFFF-FFFF00000000}"/>
  </bookViews>
  <sheets>
    <sheet name="Mall budget delpensi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C14" i="4"/>
  <c r="B19" i="4"/>
  <c r="B9" i="4" l="1"/>
  <c r="B10" i="4" l="1"/>
  <c r="C15" i="4" s="1"/>
  <c r="B11" i="4" l="1"/>
  <c r="C29" i="4"/>
  <c r="C30" i="4" s="1"/>
  <c r="C20" i="4" l="1"/>
  <c r="C21" i="4" l="1"/>
  <c r="C31" i="4" l="1"/>
  <c r="C22" i="4" l="1"/>
  <c r="C16" i="4"/>
  <c r="C17" i="4" s="1"/>
  <c r="C25" i="4" l="1"/>
  <c r="C26" i="4" l="1"/>
  <c r="C2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Nordström</author>
  </authors>
  <commentList>
    <comment ref="C1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Kostnaden ska budgeteras på bukod 490. Om kontonivå är det konto 4651(delp.) resp 4551(skatt)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Kostnaden budgeteras i personalbudgeten på vanliga lönekontot t.ex. 4011 el. 4012.</t>
        </r>
      </text>
    </comment>
  </commentList>
</comments>
</file>

<file path=xl/sharedStrings.xml><?xml version="1.0" encoding="utf-8"?>
<sst xmlns="http://schemas.openxmlformats.org/spreadsheetml/2006/main" count="29" uniqueCount="25">
  <si>
    <t>kr per månad</t>
  </si>
  <si>
    <t>Månadslön</t>
  </si>
  <si>
    <t>Namn</t>
  </si>
  <si>
    <t>Delpensionskostnad</t>
  </si>
  <si>
    <t>Löneskatt inkl sem ersättning</t>
  </si>
  <si>
    <t xml:space="preserve">Omfattning arbetad tid </t>
  </si>
  <si>
    <t>Institutionens totala kostnad arbete och delpension</t>
  </si>
  <si>
    <t>Institutionens kostnad vid 100% arbete</t>
  </si>
  <si>
    <t>Kostnad inkl gem</t>
  </si>
  <si>
    <t>Gemensamma kostnader tillkommer med</t>
  </si>
  <si>
    <t>Önskad omfattning delpension</t>
  </si>
  <si>
    <t xml:space="preserve">Gemensamma kostnader </t>
  </si>
  <si>
    <t>Lönebortfall</t>
  </si>
  <si>
    <t>Delpension 60% av lönebortfallet</t>
  </si>
  <si>
    <t>Totalt blir lön+delpension</t>
  </si>
  <si>
    <t>Kostnad delpension för institutionen</t>
  </si>
  <si>
    <t>Lön</t>
  </si>
  <si>
    <t>Kostnad arbetad tid för institutionen</t>
  </si>
  <si>
    <t>Löneskatt</t>
  </si>
  <si>
    <t xml:space="preserve">Budget lönekostnad med </t>
  </si>
  <si>
    <t>av månadslönen</t>
  </si>
  <si>
    <t>kr per år</t>
  </si>
  <si>
    <t>Fyll i/ändra de gula fälten</t>
  </si>
  <si>
    <t>Institutionens kostnad för delpension (45% av totala kostnaden för delpensionen)</t>
  </si>
  <si>
    <t>delpension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</si>
</sst>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9" fontId="0" fillId="0" borderId="0" xfId="1" applyFont="1"/>
    <xf numFmtId="10" fontId="0" fillId="0" borderId="0" xfId="0" applyNumberFormat="1"/>
    <xf numFmtId="3" fontId="0" fillId="2" borderId="0" xfId="0" applyNumberFormat="1" applyFill="1"/>
    <xf numFmtId="9" fontId="0" fillId="2" borderId="0" xfId="1" applyFont="1" applyFill="1"/>
    <xf numFmtId="10" fontId="1" fillId="2" borderId="1" xfId="0" applyNumberFormat="1" applyFont="1" applyFill="1" applyBorder="1"/>
    <xf numFmtId="3" fontId="1" fillId="0" borderId="1" xfId="0" applyNumberFormat="1" applyFont="1" applyBorder="1"/>
    <xf numFmtId="0" fontId="0" fillId="0" borderId="1" xfId="0" applyBorder="1"/>
    <xf numFmtId="10" fontId="0" fillId="0" borderId="1" xfId="0" applyNumberFormat="1" applyFill="1" applyBorder="1"/>
    <xf numFmtId="3" fontId="0" fillId="0" borderId="1" xfId="0" applyNumberFormat="1" applyBorder="1"/>
    <xf numFmtId="10" fontId="0" fillId="0" borderId="1" xfId="1" applyNumberFormat="1" applyFont="1" applyBorder="1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9" fontId="0" fillId="0" borderId="0" xfId="1" applyFont="1" applyFill="1"/>
    <xf numFmtId="9" fontId="0" fillId="0" borderId="0" xfId="0" applyNumberFormat="1" applyFill="1"/>
    <xf numFmtId="0" fontId="7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21" zoomScaleNormal="100" workbookViewId="0">
      <selection activeCell="F18" sqref="F18"/>
    </sheetView>
  </sheetViews>
  <sheetFormatPr defaultRowHeight="14.5" x14ac:dyDescent="0.35"/>
  <cols>
    <col min="1" max="1" width="39.453125" bestFit="1" customWidth="1"/>
    <col min="2" max="2" width="10.453125" customWidth="1"/>
    <col min="4" max="4" width="12.54296875" bestFit="1" customWidth="1"/>
    <col min="5" max="5" width="13.26953125" bestFit="1" customWidth="1"/>
  </cols>
  <sheetData>
    <row r="1" spans="1:7" ht="21" x14ac:dyDescent="0.5">
      <c r="A1" s="21" t="s">
        <v>19</v>
      </c>
      <c r="B1" s="22" t="s">
        <v>22</v>
      </c>
    </row>
    <row r="2" spans="1:7" ht="21" x14ac:dyDescent="0.5">
      <c r="A2" s="21" t="s">
        <v>24</v>
      </c>
    </row>
    <row r="3" spans="1:7" x14ac:dyDescent="0.35">
      <c r="A3" s="4" t="s">
        <v>2</v>
      </c>
      <c r="B3" s="8"/>
      <c r="C3" s="8"/>
      <c r="D3" s="4"/>
      <c r="E3" s="4"/>
    </row>
    <row r="4" spans="1:7" x14ac:dyDescent="0.35">
      <c r="A4" s="4"/>
      <c r="B4" s="4"/>
      <c r="C4" s="4"/>
      <c r="D4" s="4"/>
      <c r="E4" s="4"/>
    </row>
    <row r="5" spans="1:7" x14ac:dyDescent="0.35">
      <c r="A5" s="4" t="s">
        <v>1</v>
      </c>
      <c r="B5" s="4"/>
      <c r="C5" s="8">
        <v>39000</v>
      </c>
      <c r="D5" s="4"/>
      <c r="E5" s="4"/>
    </row>
    <row r="6" spans="1:7" x14ac:dyDescent="0.35">
      <c r="A6" s="4"/>
      <c r="B6" s="4"/>
      <c r="C6" s="4"/>
      <c r="D6" s="4"/>
      <c r="E6" s="4"/>
    </row>
    <row r="7" spans="1:7" x14ac:dyDescent="0.35">
      <c r="A7" s="4" t="s">
        <v>10</v>
      </c>
      <c r="B7" s="9">
        <v>0.4</v>
      </c>
      <c r="C7" s="4"/>
      <c r="D7" s="4"/>
      <c r="E7" s="4"/>
    </row>
    <row r="8" spans="1:7" x14ac:dyDescent="0.35">
      <c r="A8" s="4"/>
      <c r="B8" s="4"/>
      <c r="C8" s="5"/>
      <c r="D8" s="5"/>
      <c r="E8" s="5"/>
    </row>
    <row r="9" spans="1:7" x14ac:dyDescent="0.35">
      <c r="A9" s="4" t="s">
        <v>12</v>
      </c>
      <c r="B9" s="4">
        <f>B7*C5</f>
        <v>15600</v>
      </c>
      <c r="C9" s="5"/>
      <c r="D9" s="5"/>
      <c r="E9" s="5"/>
    </row>
    <row r="10" spans="1:7" x14ac:dyDescent="0.35">
      <c r="A10" s="4" t="s">
        <v>13</v>
      </c>
      <c r="B10" s="4">
        <f>0.6*B9</f>
        <v>9360</v>
      </c>
      <c r="C10" s="5"/>
      <c r="D10" s="5"/>
      <c r="E10" s="5"/>
    </row>
    <row r="11" spans="1:7" x14ac:dyDescent="0.35">
      <c r="A11" s="4" t="s">
        <v>14</v>
      </c>
      <c r="B11" s="4">
        <f>(C5-B9)+B10</f>
        <v>32760</v>
      </c>
      <c r="C11" s="23">
        <f>B11/C5</f>
        <v>0.84</v>
      </c>
      <c r="D11" s="5" t="s">
        <v>20</v>
      </c>
      <c r="E11" s="5"/>
    </row>
    <row r="13" spans="1:7" x14ac:dyDescent="0.35">
      <c r="A13" s="3" t="s">
        <v>23</v>
      </c>
      <c r="B13" s="4"/>
      <c r="C13" s="4"/>
      <c r="D13" s="4"/>
      <c r="E13" s="4"/>
      <c r="F13" s="4"/>
      <c r="G13" s="4"/>
    </row>
    <row r="14" spans="1:7" x14ac:dyDescent="0.35">
      <c r="A14" s="4" t="s">
        <v>3</v>
      </c>
      <c r="B14" s="6">
        <v>0.45</v>
      </c>
      <c r="C14" s="4">
        <f>B10*B14</f>
        <v>4212</v>
      </c>
      <c r="D14" s="4"/>
      <c r="E14" s="4"/>
      <c r="F14" s="4"/>
      <c r="G14" s="4"/>
    </row>
    <row r="15" spans="1:7" x14ac:dyDescent="0.35">
      <c r="A15" s="14" t="s">
        <v>18</v>
      </c>
      <c r="B15" s="15">
        <v>0.24260000000000001</v>
      </c>
      <c r="C15" s="14">
        <f>C14*0.2426</f>
        <v>1021.8312000000001</v>
      </c>
      <c r="D15" s="4"/>
      <c r="E15" s="4"/>
      <c r="F15" s="4"/>
      <c r="G15" s="4"/>
    </row>
    <row r="16" spans="1:7" x14ac:dyDescent="0.35">
      <c r="A16" s="3" t="s">
        <v>15</v>
      </c>
      <c r="B16" s="4"/>
      <c r="C16" s="3">
        <f>SUM(C14:C15)</f>
        <v>5233.8312000000005</v>
      </c>
      <c r="D16" s="3" t="s">
        <v>0</v>
      </c>
      <c r="E16" s="4"/>
      <c r="F16" s="4"/>
      <c r="G16" s="4"/>
    </row>
    <row r="17" spans="1:6" x14ac:dyDescent="0.35">
      <c r="C17" s="3">
        <f>C16*12</f>
        <v>62805.974400000006</v>
      </c>
      <c r="D17" s="25" t="s">
        <v>21</v>
      </c>
    </row>
    <row r="19" spans="1:6" x14ac:dyDescent="0.35">
      <c r="A19" s="4" t="s">
        <v>5</v>
      </c>
      <c r="B19" s="24">
        <f>1-B7</f>
        <v>0.6</v>
      </c>
    </row>
    <row r="20" spans="1:6" x14ac:dyDescent="0.35">
      <c r="A20" t="s">
        <v>16</v>
      </c>
      <c r="C20" s="4">
        <f>C5*B19</f>
        <v>23400</v>
      </c>
    </row>
    <row r="21" spans="1:6" x14ac:dyDescent="0.35">
      <c r="A21" s="12" t="s">
        <v>4</v>
      </c>
      <c r="B21" s="13">
        <v>0.56879999999999997</v>
      </c>
      <c r="C21" s="14">
        <f>C20*B21</f>
        <v>13309.92</v>
      </c>
      <c r="D21" s="12"/>
      <c r="F21" s="7"/>
    </row>
    <row r="22" spans="1:6" x14ac:dyDescent="0.35">
      <c r="A22" s="1" t="s">
        <v>17</v>
      </c>
      <c r="C22" s="3">
        <f>C20+C21</f>
        <v>36709.919999999998</v>
      </c>
      <c r="D22" s="3" t="s">
        <v>0</v>
      </c>
    </row>
    <row r="25" spans="1:6" x14ac:dyDescent="0.35">
      <c r="A25" s="1" t="s">
        <v>6</v>
      </c>
      <c r="B25" s="1"/>
      <c r="C25" s="3">
        <f>C16+C22</f>
        <v>41943.751199999999</v>
      </c>
      <c r="D25" s="3"/>
    </row>
    <row r="26" spans="1:6" x14ac:dyDescent="0.35">
      <c r="A26" s="2" t="s">
        <v>9</v>
      </c>
      <c r="B26" s="10">
        <v>0.13500000000000001</v>
      </c>
      <c r="C26" s="11">
        <f>C25*B26</f>
        <v>5662.4064120000003</v>
      </c>
      <c r="D26" s="11"/>
    </row>
    <row r="27" spans="1:6" x14ac:dyDescent="0.35">
      <c r="A27" s="1" t="s">
        <v>8</v>
      </c>
      <c r="B27" s="1"/>
      <c r="C27" s="3">
        <f>C25+C26</f>
        <v>47606.157611999995</v>
      </c>
      <c r="D27" s="3" t="s">
        <v>0</v>
      </c>
    </row>
    <row r="28" spans="1:6" x14ac:dyDescent="0.35">
      <c r="A28" s="1"/>
      <c r="B28" s="1"/>
      <c r="C28" s="3"/>
      <c r="D28" s="3"/>
    </row>
    <row r="29" spans="1:6" x14ac:dyDescent="0.35">
      <c r="A29" s="16" t="s">
        <v>7</v>
      </c>
      <c r="B29" s="16"/>
      <c r="C29" s="17">
        <f>(C5+(C5*B21))</f>
        <v>61183.199999999997</v>
      </c>
      <c r="D29" s="18"/>
    </row>
    <row r="30" spans="1:6" x14ac:dyDescent="0.35">
      <c r="A30" s="19" t="s">
        <v>11</v>
      </c>
      <c r="B30" s="12"/>
      <c r="C30" s="20">
        <f>C29*B26</f>
        <v>8259.732</v>
      </c>
      <c r="D30" s="19"/>
    </row>
    <row r="31" spans="1:6" x14ac:dyDescent="0.35">
      <c r="A31" s="16" t="s">
        <v>8</v>
      </c>
      <c r="C31" s="17">
        <f>C29+C30</f>
        <v>69442.932000000001</v>
      </c>
      <c r="D31" s="18" t="s">
        <v>0</v>
      </c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 budget delpension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Delpensionsmall 2023</dc:title>
  <dc:creator>Umeå universitet</dc:creator>
  <cp:keywords>Delpension, Budget</cp:keywords>
  <cp:lastModifiedBy>Oskar Brånin</cp:lastModifiedBy>
  <cp:lastPrinted>2013-11-13T13:40:40Z</cp:lastPrinted>
  <dcterms:created xsi:type="dcterms:W3CDTF">2012-01-11T14:53:11Z</dcterms:created>
  <dcterms:modified xsi:type="dcterms:W3CDTF">2022-12-09T07:26:40Z</dcterms:modified>
  <cp:category>Mallar, delpension, budget</cp:category>
</cp:coreProperties>
</file>